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9AEDB754-183C-304B-BECC-D6334035E03F}" xr6:coauthVersionLast="45" xr6:coauthVersionMax="45" xr10:uidLastSave="{00000000-0000-0000-0000-000000000000}"/>
  <bookViews>
    <workbookView xWindow="6560" yWindow="460" windowWidth="22240" windowHeight="1754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H24" i="1"/>
  <c r="G23" i="1"/>
  <c r="F22" i="1"/>
  <c r="E21" i="1"/>
  <c r="D20" i="1"/>
  <c r="C19" i="1"/>
  <c r="J26" i="1"/>
  <c r="C26" i="1"/>
  <c r="I28" i="1"/>
  <c r="I27" i="1"/>
  <c r="I26" i="1"/>
  <c r="H28" i="1"/>
  <c r="H27" i="1"/>
  <c r="H26" i="1"/>
  <c r="G28" i="1"/>
  <c r="G27" i="1"/>
  <c r="G26" i="1"/>
  <c r="F28" i="1"/>
  <c r="F27" i="1"/>
  <c r="F26" i="1"/>
  <c r="E28" i="1"/>
  <c r="E27" i="1"/>
  <c r="E26" i="1"/>
  <c r="D28" i="1"/>
  <c r="D27" i="1"/>
  <c r="D26" i="1"/>
  <c r="C28" i="1"/>
  <c r="C27" i="1"/>
  <c r="L27" i="1" l="1"/>
  <c r="L28" i="1"/>
  <c r="L22" i="1"/>
  <c r="L21" i="1" s="1"/>
  <c r="L20" i="1" s="1"/>
  <c r="L19" i="1" s="1"/>
  <c r="K26" i="1"/>
  <c r="K22" i="1"/>
  <c r="K21" i="1" s="1"/>
  <c r="K20" i="1" s="1"/>
  <c r="K19" i="1" s="1"/>
  <c r="K27" i="1"/>
  <c r="K28" i="1"/>
  <c r="J28" i="1"/>
  <c r="J22" i="1"/>
  <c r="J21" i="1" s="1"/>
  <c r="J20" i="1" s="1"/>
  <c r="J19" i="1" s="1"/>
  <c r="L26" i="1"/>
  <c r="J27" i="1"/>
  <c r="L23" i="1"/>
  <c r="L24" i="1" s="1"/>
  <c r="L25" i="1" s="1"/>
  <c r="I24" i="1"/>
  <c r="G22" i="1"/>
  <c r="G21" i="1" s="1"/>
  <c r="G20" i="1" s="1"/>
  <c r="G19" i="1" s="1"/>
  <c r="F21" i="1"/>
  <c r="F20" i="1" s="1"/>
  <c r="F19" i="1" s="1"/>
  <c r="E20" i="1"/>
  <c r="E19" i="1" s="1"/>
  <c r="D19" i="1"/>
  <c r="B21" i="1"/>
  <c r="B20" i="1"/>
  <c r="B28" i="1"/>
  <c r="B27" i="1"/>
  <c r="B26" i="1"/>
  <c r="B25" i="1"/>
  <c r="B24" i="1"/>
  <c r="B23" i="1"/>
  <c r="B22" i="1"/>
  <c r="B19" i="1"/>
  <c r="G24" i="1" l="1"/>
  <c r="I23" i="1"/>
  <c r="I22" i="1" s="1"/>
  <c r="E22" i="1"/>
  <c r="E23" i="1" s="1"/>
  <c r="E24" i="1" s="1"/>
  <c r="G25" i="1"/>
  <c r="D21" i="1"/>
  <c r="D22" i="1" s="1"/>
  <c r="D23" i="1" s="1"/>
  <c r="D24" i="1" s="1"/>
  <c r="K23" i="1"/>
  <c r="K24" i="1" s="1"/>
  <c r="K25" i="1" s="1"/>
  <c r="F23" i="1"/>
  <c r="F24" i="1" s="1"/>
  <c r="J23" i="1"/>
  <c r="J24" i="1" s="1"/>
  <c r="C20" i="1"/>
  <c r="C21" i="1" s="1"/>
  <c r="C22" i="1" s="1"/>
  <c r="C23" i="1" s="1"/>
  <c r="C24" i="1" s="1"/>
  <c r="H25" i="1"/>
  <c r="H23" i="1"/>
  <c r="H22" i="1" s="1"/>
  <c r="H21" i="1" s="1"/>
  <c r="H20" i="1" s="1"/>
  <c r="H19" i="1" s="1"/>
  <c r="I21" i="1" l="1"/>
  <c r="I20" i="1" s="1"/>
  <c r="I19" i="1" s="1"/>
  <c r="E25" i="1"/>
  <c r="D25" i="1"/>
  <c r="F25" i="1"/>
  <c r="C25" i="1"/>
  <c r="J25" i="1"/>
</calcChain>
</file>

<file path=xl/sharedStrings.xml><?xml version="1.0" encoding="utf-8"?>
<sst xmlns="http://schemas.openxmlformats.org/spreadsheetml/2006/main" count="17" uniqueCount="17">
  <si>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</si>
  <si>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</si>
  <si>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</si>
  <si>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</si>
  <si>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</si>
  <si>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Kilogram</t>
  </si>
  <si>
    <t>Hectogram</t>
  </si>
  <si>
    <t>Decagram</t>
  </si>
  <si>
    <t>Decigram</t>
  </si>
  <si>
    <t>Centigram</t>
  </si>
  <si>
    <t>Miligram</t>
  </si>
  <si>
    <t>Gram</t>
  </si>
  <si>
    <t>Stone</t>
  </si>
  <si>
    <t>Pound</t>
  </si>
  <si>
    <t>Ounce</t>
  </si>
  <si>
    <t>Invoer gewichtsmaat</t>
  </si>
  <si>
    <t>Conversie gewichtsmaat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</si>
</sst>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4" fontId="0" fillId="2" borderId="4" xfId="1" applyNumberFormat="1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43" fontId="0" fillId="3" borderId="0" xfId="1" applyFont="1" applyFill="1" applyBorder="1"/>
    <xf numFmtId="165" fontId="0" fillId="2" borderId="0" xfId="1" applyNumberFormat="1" applyFont="1" applyFill="1" applyBorder="1"/>
    <xf numFmtId="0" fontId="0" fillId="0" borderId="0" xfId="0" applyFill="1" applyBorder="1"/>
    <xf numFmtId="0" fontId="0" fillId="2" borderId="1" xfId="0" applyFill="1" applyBorder="1" applyAlignment="1">
      <alignment horizontal="left" indent="3"/>
    </xf>
    <xf numFmtId="0" fontId="0" fillId="2" borderId="2" xfId="0" applyFill="1" applyBorder="1" applyAlignment="1">
      <alignment horizontal="left" indent="3"/>
    </xf>
    <xf numFmtId="0" fontId="0" fillId="2" borderId="4" xfId="0" applyFill="1" applyBorder="1" applyAlignment="1">
      <alignment horizontal="left" indent="3"/>
    </xf>
    <xf numFmtId="0" fontId="0" fillId="2" borderId="0" xfId="0" applyFill="1" applyBorder="1" applyAlignment="1">
      <alignment horizontal="left" indent="3"/>
    </xf>
    <xf numFmtId="0" fontId="0" fillId="2" borderId="6" xfId="0" applyFill="1" applyBorder="1" applyAlignment="1">
      <alignment horizontal="left" indent="3"/>
    </xf>
    <xf numFmtId="0" fontId="0" fillId="2" borderId="7" xfId="0" applyFill="1" applyBorder="1" applyAlignment="1">
      <alignment horizontal="left" indent="3"/>
    </xf>
    <xf numFmtId="164" fontId="0" fillId="4" borderId="0" xfId="1" applyNumberFormat="1" applyFont="1" applyFill="1" applyBorder="1" applyAlignment="1">
      <alignment horizontal="left" indent="1"/>
    </xf>
    <xf numFmtId="0" fontId="2" fillId="2" borderId="0" xfId="0" applyFont="1" applyFill="1" applyBorder="1"/>
    <xf numFmtId="0" fontId="2" fillId="2" borderId="4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0" borderId="0" xfId="0" applyNumberFormat="1" applyFill="1" applyAlignment="1">
      <alignment horizontal="left" indent="1"/>
    </xf>
    <xf numFmtId="0" fontId="0" fillId="0" borderId="0" xfId="0" applyFill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241300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1:Q29"/>
  <sheetViews>
    <sheetView tabSelected="1" workbookViewId="0">
      <selection activeCell="C32" sqref="C32"/>
    </sheetView>
  </sheetViews>
  <sheetFormatPr baseColWidth="10" defaultRowHeight="16" x14ac:dyDescent="0.2"/>
  <cols>
    <col min="1" max="1" width="11" customWidth="1"/>
    <col min="2" max="2" width="12.1640625" customWidth="1"/>
    <col min="3" max="12" width="15.83203125" customWidth="1"/>
    <col min="13" max="13" width="6.5" customWidth="1"/>
  </cols>
  <sheetData>
    <row r="1" spans="2:17" x14ac:dyDescent="0.2">
      <c r="N1" s="26"/>
      <c r="O1" s="26"/>
      <c r="P1" s="26"/>
      <c r="Q1" s="26"/>
    </row>
    <row r="2" spans="2:17" x14ac:dyDescent="0.2">
      <c r="B2" s="1"/>
      <c r="C2" s="2"/>
      <c r="D2" s="2"/>
      <c r="E2" s="2"/>
      <c r="F2" s="3"/>
      <c r="H2" s="27"/>
      <c r="I2" s="28"/>
      <c r="J2" s="28"/>
      <c r="K2" s="28"/>
      <c r="L2" s="28"/>
      <c r="M2" s="28"/>
      <c r="N2" s="2"/>
      <c r="O2" s="2"/>
      <c r="P2" s="3"/>
      <c r="Q2" s="26"/>
    </row>
    <row r="3" spans="2:17" x14ac:dyDescent="0.2">
      <c r="B3" s="4"/>
      <c r="C3" s="5"/>
      <c r="D3" s="5"/>
      <c r="E3" s="5"/>
      <c r="F3" s="6"/>
      <c r="H3" s="29" t="s">
        <v>1</v>
      </c>
      <c r="I3" s="30"/>
      <c r="J3" s="30"/>
      <c r="K3" s="30"/>
      <c r="L3" s="30"/>
      <c r="M3" s="30"/>
      <c r="N3" s="5"/>
      <c r="O3" s="5"/>
      <c r="P3" s="6"/>
      <c r="Q3" s="26"/>
    </row>
    <row r="4" spans="2:17" x14ac:dyDescent="0.2">
      <c r="B4" s="4"/>
      <c r="C4" s="5"/>
      <c r="D4" s="5"/>
      <c r="E4" s="5"/>
      <c r="F4" s="6"/>
      <c r="H4" s="29" t="s">
        <v>0</v>
      </c>
      <c r="I4" s="30"/>
      <c r="J4" s="30"/>
      <c r="K4" s="30"/>
      <c r="L4" s="30"/>
      <c r="M4" s="30"/>
      <c r="N4" s="5"/>
      <c r="O4" s="5"/>
      <c r="P4" s="6"/>
      <c r="Q4" s="26"/>
    </row>
    <row r="5" spans="2:17" x14ac:dyDescent="0.2">
      <c r="B5" s="4"/>
      <c r="C5" s="5"/>
      <c r="D5" s="5"/>
      <c r="E5" s="5"/>
      <c r="F5" s="6"/>
      <c r="H5" s="29" t="s">
        <v>2</v>
      </c>
      <c r="I5" s="30"/>
      <c r="J5" s="30"/>
      <c r="K5" s="30"/>
      <c r="L5" s="30"/>
      <c r="M5" s="30"/>
      <c r="N5" s="5"/>
      <c r="O5" s="5"/>
      <c r="P5" s="6"/>
      <c r="Q5" s="26"/>
    </row>
    <row r="6" spans="2:17" x14ac:dyDescent="0.2">
      <c r="B6" s="7"/>
      <c r="C6" s="8"/>
      <c r="D6" s="8"/>
      <c r="E6" s="8"/>
      <c r="F6" s="9"/>
      <c r="H6" s="31"/>
      <c r="I6" s="32"/>
      <c r="J6" s="32"/>
      <c r="K6" s="32"/>
      <c r="L6" s="32"/>
      <c r="M6" s="32"/>
      <c r="N6" s="8"/>
      <c r="O6" s="8"/>
      <c r="P6" s="9"/>
      <c r="Q6" s="26"/>
    </row>
    <row r="7" spans="2:17" x14ac:dyDescent="0.2">
      <c r="N7" s="26"/>
      <c r="O7" s="26"/>
      <c r="P7" s="26"/>
      <c r="Q7" s="26"/>
    </row>
    <row r="8" spans="2:17" x14ac:dyDescent="0.2">
      <c r="B8" s="11" t="s">
        <v>4</v>
      </c>
      <c r="C8" s="12"/>
      <c r="D8" s="12"/>
      <c r="E8" s="12"/>
      <c r="F8" s="13"/>
      <c r="J8" s="39"/>
      <c r="N8" s="26"/>
      <c r="O8" s="26"/>
      <c r="P8" s="26"/>
      <c r="Q8" s="26"/>
    </row>
    <row r="9" spans="2:17" x14ac:dyDescent="0.2">
      <c r="B9" s="14" t="s">
        <v>3</v>
      </c>
      <c r="C9" s="15"/>
      <c r="D9" s="15"/>
      <c r="E9" s="15"/>
      <c r="F9" s="16"/>
      <c r="J9" s="40"/>
      <c r="N9" s="26"/>
      <c r="O9" s="26"/>
      <c r="P9" s="26"/>
      <c r="Q9" s="26"/>
    </row>
    <row r="11" spans="2:17" s="10" customFormat="1" ht="26" x14ac:dyDescent="0.3">
      <c r="B11" s="36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2:17" s="10" customFormat="1" ht="26" x14ac:dyDescent="0.3">
      <c r="B12" s="19"/>
      <c r="C12" s="20"/>
      <c r="D12" s="20"/>
      <c r="E12" s="20"/>
      <c r="F12" s="20"/>
      <c r="G12" s="22"/>
      <c r="H12" s="22"/>
      <c r="I12" s="22"/>
      <c r="J12" s="22"/>
      <c r="K12" s="22"/>
      <c r="L12" s="22"/>
      <c r="M12" s="23"/>
    </row>
    <row r="13" spans="2:17" x14ac:dyDescent="0.2">
      <c r="B13" s="4"/>
      <c r="C13" s="34" t="s">
        <v>5</v>
      </c>
      <c r="D13" s="34" t="s">
        <v>6</v>
      </c>
      <c r="E13" s="34" t="s">
        <v>7</v>
      </c>
      <c r="F13" s="34" t="s">
        <v>11</v>
      </c>
      <c r="G13" s="34" t="s">
        <v>8</v>
      </c>
      <c r="H13" s="34" t="s">
        <v>9</v>
      </c>
      <c r="I13" s="34" t="s">
        <v>10</v>
      </c>
      <c r="J13" s="34" t="s">
        <v>12</v>
      </c>
      <c r="K13" s="34" t="s">
        <v>13</v>
      </c>
      <c r="L13" s="34" t="s">
        <v>14</v>
      </c>
      <c r="M13" s="6"/>
    </row>
    <row r="14" spans="2:17" x14ac:dyDescent="0.2">
      <c r="B14" s="21"/>
      <c r="C14" s="24">
        <v>10</v>
      </c>
      <c r="D14" s="24">
        <v>10</v>
      </c>
      <c r="E14" s="24">
        <v>10</v>
      </c>
      <c r="F14" s="24">
        <v>10</v>
      </c>
      <c r="G14" s="24">
        <v>10</v>
      </c>
      <c r="H14" s="24">
        <v>10</v>
      </c>
      <c r="I14" s="24">
        <v>10</v>
      </c>
      <c r="J14" s="24">
        <v>1</v>
      </c>
      <c r="K14" s="24">
        <v>1</v>
      </c>
      <c r="L14" s="24">
        <v>1</v>
      </c>
      <c r="M14" s="6"/>
    </row>
    <row r="15" spans="2:17" x14ac:dyDescent="0.2"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</row>
    <row r="17" spans="2:13" ht="26" x14ac:dyDescent="0.3">
      <c r="B17" s="36" t="s">
        <v>16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8"/>
    </row>
    <row r="18" spans="2:13" x14ac:dyDescent="0.2">
      <c r="B18" s="17"/>
      <c r="C18" s="18"/>
      <c r="D18" s="18"/>
      <c r="E18" s="18"/>
      <c r="F18" s="18"/>
      <c r="G18" s="5"/>
      <c r="H18" s="5"/>
      <c r="I18" s="5"/>
      <c r="J18" s="5"/>
      <c r="K18" s="5"/>
      <c r="L18" s="5"/>
      <c r="M18" s="6"/>
    </row>
    <row r="19" spans="2:13" x14ac:dyDescent="0.2">
      <c r="B19" s="35" t="str">
        <f>C13</f>
        <v>Kilogram</v>
      </c>
      <c r="C19" s="33">
        <f>C14</f>
        <v>10</v>
      </c>
      <c r="D19" s="25">
        <f>D20/10</f>
        <v>1</v>
      </c>
      <c r="E19" s="25">
        <f>E20/10</f>
        <v>0.1</v>
      </c>
      <c r="F19" s="25">
        <f t="shared" ref="F19:F20" si="0">F20/10</f>
        <v>0.01</v>
      </c>
      <c r="G19" s="25">
        <f t="shared" ref="G19:G21" si="1">G20/10</f>
        <v>1E-3</v>
      </c>
      <c r="H19" s="25">
        <f t="shared" ref="H19:H22" si="2">H20/10</f>
        <v>1E-4</v>
      </c>
      <c r="I19" s="25">
        <f t="shared" ref="I19:L23" si="3">I20/10</f>
        <v>1.0000000000000001E-5</v>
      </c>
      <c r="J19" s="25">
        <f t="shared" si="3"/>
        <v>6.3502999999999998</v>
      </c>
      <c r="K19" s="25">
        <f t="shared" si="3"/>
        <v>0.45359300000000002</v>
      </c>
      <c r="L19" s="25">
        <f t="shared" si="3"/>
        <v>2.8349999999999997E-2</v>
      </c>
      <c r="M19" s="6"/>
    </row>
    <row r="20" spans="2:13" x14ac:dyDescent="0.2">
      <c r="B20" s="35" t="str">
        <f>D13</f>
        <v>Hectogram</v>
      </c>
      <c r="C20" s="25">
        <f>C19*10</f>
        <v>100</v>
      </c>
      <c r="D20" s="33">
        <f>D14</f>
        <v>10</v>
      </c>
      <c r="E20" s="25">
        <f>E21/10</f>
        <v>1</v>
      </c>
      <c r="F20" s="25">
        <f t="shared" si="0"/>
        <v>0.1</v>
      </c>
      <c r="G20" s="25">
        <f t="shared" si="1"/>
        <v>0.01</v>
      </c>
      <c r="H20" s="25">
        <f t="shared" si="2"/>
        <v>1E-3</v>
      </c>
      <c r="I20" s="25">
        <f t="shared" si="3"/>
        <v>1E-4</v>
      </c>
      <c r="J20" s="25">
        <f t="shared" si="3"/>
        <v>63.503</v>
      </c>
      <c r="K20" s="25">
        <f t="shared" si="3"/>
        <v>4.5359300000000005</v>
      </c>
      <c r="L20" s="25">
        <f t="shared" si="3"/>
        <v>0.28349999999999997</v>
      </c>
      <c r="M20" s="6"/>
    </row>
    <row r="21" spans="2:13" x14ac:dyDescent="0.2">
      <c r="B21" s="35" t="str">
        <f>E13</f>
        <v>Decagram</v>
      </c>
      <c r="C21" s="25">
        <f t="shared" ref="C21:C25" si="4">C20*10</f>
        <v>1000</v>
      </c>
      <c r="D21" s="25">
        <f>D20*10</f>
        <v>100</v>
      </c>
      <c r="E21" s="33">
        <f>E14</f>
        <v>10</v>
      </c>
      <c r="F21" s="25">
        <f>F22/10</f>
        <v>1</v>
      </c>
      <c r="G21" s="25">
        <f t="shared" si="1"/>
        <v>0.1</v>
      </c>
      <c r="H21" s="25">
        <f t="shared" si="2"/>
        <v>0.01</v>
      </c>
      <c r="I21" s="25">
        <f>I22/10</f>
        <v>1E-3</v>
      </c>
      <c r="J21" s="25">
        <f t="shared" ref="J21:L21" si="5">J22/10</f>
        <v>635.03</v>
      </c>
      <c r="K21" s="25">
        <f t="shared" si="5"/>
        <v>45.359300000000005</v>
      </c>
      <c r="L21" s="25">
        <f t="shared" si="5"/>
        <v>2.835</v>
      </c>
      <c r="M21" s="6"/>
    </row>
    <row r="22" spans="2:13" x14ac:dyDescent="0.2">
      <c r="B22" s="35" t="str">
        <f>F13</f>
        <v>Gram</v>
      </c>
      <c r="C22" s="25">
        <f t="shared" si="4"/>
        <v>10000</v>
      </c>
      <c r="D22" s="25">
        <f t="shared" ref="D22:D25" si="6">D21*10</f>
        <v>1000</v>
      </c>
      <c r="E22" s="25">
        <f>E21*10</f>
        <v>100</v>
      </c>
      <c r="F22" s="33">
        <f>F14</f>
        <v>10</v>
      </c>
      <c r="G22" s="25">
        <f>G23/10</f>
        <v>1</v>
      </c>
      <c r="H22" s="25">
        <f t="shared" si="2"/>
        <v>0.1</v>
      </c>
      <c r="I22" s="25">
        <f t="shared" si="3"/>
        <v>0.01</v>
      </c>
      <c r="J22" s="25">
        <f>J14*6350.3</f>
        <v>6350.3</v>
      </c>
      <c r="K22" s="25">
        <f>K14*453.593</f>
        <v>453.59300000000002</v>
      </c>
      <c r="L22" s="25">
        <f>L14*28.35</f>
        <v>28.35</v>
      </c>
      <c r="M22" s="6"/>
    </row>
    <row r="23" spans="2:13" x14ac:dyDescent="0.2">
      <c r="B23" s="35" t="str">
        <f>G13</f>
        <v>Decigram</v>
      </c>
      <c r="C23" s="25">
        <f t="shared" si="4"/>
        <v>100000</v>
      </c>
      <c r="D23" s="25">
        <f t="shared" si="6"/>
        <v>10000</v>
      </c>
      <c r="E23" s="25">
        <f t="shared" ref="E23:E25" si="7">E22*10</f>
        <v>1000</v>
      </c>
      <c r="F23" s="25">
        <f>F22*10</f>
        <v>100</v>
      </c>
      <c r="G23" s="33">
        <f>G14</f>
        <v>10</v>
      </c>
      <c r="H23" s="25">
        <f>H24/10</f>
        <v>1</v>
      </c>
      <c r="I23" s="25">
        <f t="shared" si="3"/>
        <v>0.1</v>
      </c>
      <c r="J23" s="25">
        <f t="shared" ref="J21:J25" si="8">J22*10</f>
        <v>63503</v>
      </c>
      <c r="K23" s="25">
        <f t="shared" ref="K21:K25" si="9">K22*10</f>
        <v>4535.93</v>
      </c>
      <c r="L23" s="25">
        <f t="shared" ref="L21:L26" si="10">L22*10</f>
        <v>283.5</v>
      </c>
      <c r="M23" s="6"/>
    </row>
    <row r="24" spans="2:13" x14ac:dyDescent="0.2">
      <c r="B24" s="35" t="str">
        <f>H13</f>
        <v>Centigram</v>
      </c>
      <c r="C24" s="25">
        <f t="shared" si="4"/>
        <v>1000000</v>
      </c>
      <c r="D24" s="25">
        <f t="shared" si="6"/>
        <v>100000</v>
      </c>
      <c r="E24" s="25">
        <f t="shared" si="7"/>
        <v>10000</v>
      </c>
      <c r="F24" s="25">
        <f t="shared" ref="F24:F25" si="11">F23*10</f>
        <v>1000</v>
      </c>
      <c r="G24" s="25">
        <f>G23*10</f>
        <v>100</v>
      </c>
      <c r="H24" s="33">
        <f>H14</f>
        <v>10</v>
      </c>
      <c r="I24" s="25">
        <f>I25/10</f>
        <v>1</v>
      </c>
      <c r="J24" s="25">
        <f t="shared" si="8"/>
        <v>635030</v>
      </c>
      <c r="K24" s="25">
        <f t="shared" si="9"/>
        <v>45359.3</v>
      </c>
      <c r="L24" s="25">
        <f t="shared" si="10"/>
        <v>2835</v>
      </c>
      <c r="M24" s="6"/>
    </row>
    <row r="25" spans="2:13" x14ac:dyDescent="0.2">
      <c r="B25" s="35" t="str">
        <f>I13</f>
        <v>Miligram</v>
      </c>
      <c r="C25" s="25">
        <f t="shared" si="4"/>
        <v>10000000</v>
      </c>
      <c r="D25" s="25">
        <f t="shared" si="6"/>
        <v>1000000</v>
      </c>
      <c r="E25" s="25">
        <f t="shared" si="7"/>
        <v>100000</v>
      </c>
      <c r="F25" s="25">
        <f t="shared" si="11"/>
        <v>10000</v>
      </c>
      <c r="G25" s="25">
        <f>G24*10</f>
        <v>1000</v>
      </c>
      <c r="H25" s="25">
        <f>H24*10</f>
        <v>100</v>
      </c>
      <c r="I25" s="33">
        <f>I14</f>
        <v>10</v>
      </c>
      <c r="J25" s="25">
        <f t="shared" si="8"/>
        <v>6350300</v>
      </c>
      <c r="K25" s="25">
        <f t="shared" si="9"/>
        <v>453593</v>
      </c>
      <c r="L25" s="25">
        <f t="shared" si="10"/>
        <v>28350</v>
      </c>
      <c r="M25" s="6"/>
    </row>
    <row r="26" spans="2:13" x14ac:dyDescent="0.2">
      <c r="B26" s="35" t="str">
        <f>J13</f>
        <v>Stone</v>
      </c>
      <c r="C26" s="25">
        <f>C14*0.157473</f>
        <v>1.57473</v>
      </c>
      <c r="D26" s="25">
        <f>D14*0.157473/10</f>
        <v>0.157473</v>
      </c>
      <c r="E26" s="25">
        <f>E14*0.157473/100</f>
        <v>1.5747299999999999E-2</v>
      </c>
      <c r="F26" s="25">
        <f>F14*0.157473/1000</f>
        <v>1.5747299999999999E-3</v>
      </c>
      <c r="G26" s="25">
        <f>G14*0.157473/10000</f>
        <v>1.5747299999999999E-4</v>
      </c>
      <c r="H26" s="25">
        <f>H14*0.157473/100000</f>
        <v>1.5747300000000001E-5</v>
      </c>
      <c r="I26" s="25">
        <f>I14*0.157473/1000000</f>
        <v>1.5747299999999999E-6</v>
      </c>
      <c r="J26" s="33">
        <f>J14</f>
        <v>1</v>
      </c>
      <c r="K26" s="25">
        <f>K14/13.999779541446</f>
        <v>7.1429696234824619E-2</v>
      </c>
      <c r="L26" s="25">
        <f>L14/223.99647266314</f>
        <v>4.4643560146764589E-3</v>
      </c>
      <c r="M26" s="6"/>
    </row>
    <row r="27" spans="2:13" x14ac:dyDescent="0.2">
      <c r="B27" s="35" t="str">
        <f>K13</f>
        <v>Pound</v>
      </c>
      <c r="C27" s="25">
        <f>C14*2.2045855379189</f>
        <v>22.045855379189</v>
      </c>
      <c r="D27" s="25">
        <f>D14*2.2045855379189/10</f>
        <v>2.2045855379188999</v>
      </c>
      <c r="E27" s="25">
        <f>E14*2.2045855379189/100</f>
        <v>0.22045855379189</v>
      </c>
      <c r="F27" s="25">
        <f>F14*2.2045855379189/1000</f>
        <v>2.2045855379188999E-2</v>
      </c>
      <c r="G27" s="25">
        <f>G14*2.2045855379189/10000</f>
        <v>2.2045855379189002E-3</v>
      </c>
      <c r="H27" s="25">
        <f>H14*2.2045855379189/100000</f>
        <v>2.2045855379188999E-4</v>
      </c>
      <c r="I27" s="25">
        <f>I14*2.2045855379189/1000000</f>
        <v>2.2045855379188999E-5</v>
      </c>
      <c r="J27" s="25">
        <f>J14*13.999779541446</f>
        <v>13.999779541445999</v>
      </c>
      <c r="K27" s="33">
        <f>K14</f>
        <v>1</v>
      </c>
      <c r="L27" s="25">
        <f>L14*0.0625</f>
        <v>6.25E-2</v>
      </c>
      <c r="M27" s="6"/>
    </row>
    <row r="28" spans="2:13" x14ac:dyDescent="0.2">
      <c r="B28" s="35" t="str">
        <f>L13</f>
        <v>Ounce</v>
      </c>
      <c r="C28" s="25">
        <f>C14*35.273368606702</f>
        <v>352.73368606702002</v>
      </c>
      <c r="D28" s="25">
        <f>D14*35.273368606702/10</f>
        <v>35.273368606702</v>
      </c>
      <c r="E28" s="25">
        <f>E14*35.273368606702/100</f>
        <v>3.5273368606702</v>
      </c>
      <c r="F28" s="25">
        <f>F14*35.273368606702/1000</f>
        <v>0.35273368606701999</v>
      </c>
      <c r="G28" s="25">
        <f>G14*35.273368606702/10000</f>
        <v>3.5273368606702001E-2</v>
      </c>
      <c r="H28" s="25">
        <f>H14*35.273368606702/100000</f>
        <v>3.5273368606702003E-3</v>
      </c>
      <c r="I28" s="25">
        <f>I14*35.273368606702/1000000</f>
        <v>3.5273368606702002E-4</v>
      </c>
      <c r="J28" s="25">
        <f>J14*223.99647266314</f>
        <v>223.99647266314</v>
      </c>
      <c r="K28" s="25">
        <f>K14/0.0625</f>
        <v>16</v>
      </c>
      <c r="L28" s="33">
        <f>L14</f>
        <v>1</v>
      </c>
      <c r="M28" s="6"/>
    </row>
    <row r="29" spans="2:13" x14ac:dyDescent="0.2"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</row>
  </sheetData>
  <mergeCells count="2">
    <mergeCell ref="B11:M11"/>
    <mergeCell ref="B17:M17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2020-10-25T15:02:13Z</dcterms:modified>
</cp:coreProperties>
</file>