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8_{DA4524FD-4F9E-1C44-A81C-DC5BF44191C1}" xr6:coauthVersionLast="46" xr6:coauthVersionMax="46" xr10:uidLastSave="{00000000-0000-0000-0000-000000000000}"/>
  <bookViews>
    <workbookView xWindow="0" yWindow="500" windowWidth="2880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R17" i="1"/>
  <c r="R16" i="1"/>
  <c r="M62" i="1"/>
  <c r="J59" i="1"/>
  <c r="C59" i="1" s="1"/>
  <c r="C49" i="1"/>
  <c r="C50" i="1"/>
  <c r="C51" i="1"/>
  <c r="C52" i="1"/>
  <c r="C40" i="1"/>
  <c r="C41" i="1"/>
  <c r="C42" i="1"/>
  <c r="C43" i="1"/>
  <c r="C44" i="1"/>
  <c r="C39" i="1"/>
  <c r="C34" i="1"/>
  <c r="C33" i="1"/>
  <c r="C23" i="1"/>
  <c r="C24" i="1"/>
  <c r="C26" i="1"/>
  <c r="C22" i="1"/>
  <c r="J58" i="1"/>
  <c r="C58" i="1" s="1"/>
  <c r="E62" i="1"/>
  <c r="F62" i="1"/>
  <c r="D62" i="1"/>
  <c r="E18" i="1"/>
  <c r="F18" i="1"/>
  <c r="G18" i="1"/>
  <c r="G27" i="1" s="1"/>
  <c r="H18" i="1"/>
  <c r="H28" i="1" s="1"/>
  <c r="H62" i="1" s="1"/>
  <c r="H63" i="1" s="1"/>
  <c r="I18" i="1"/>
  <c r="I28" i="1" s="1"/>
  <c r="J18" i="1"/>
  <c r="K18" i="1"/>
  <c r="L18" i="1"/>
  <c r="L25" i="1" s="1"/>
  <c r="M18" i="1"/>
  <c r="N18" i="1"/>
  <c r="N48" i="1" s="1"/>
  <c r="C48" i="1" s="1"/>
  <c r="O18" i="1"/>
  <c r="O29" i="1" s="1"/>
  <c r="O62" i="1" s="1"/>
  <c r="O63" i="1" s="1"/>
  <c r="P18" i="1"/>
  <c r="P35" i="1" s="1"/>
  <c r="P62" i="1" s="1"/>
  <c r="P63" i="1" s="1"/>
  <c r="Q18" i="1"/>
  <c r="Q29" i="1" s="1"/>
  <c r="Q62" i="1" s="1"/>
  <c r="Q63" i="1" s="1"/>
  <c r="D18" i="1"/>
  <c r="E63" i="1" l="1"/>
  <c r="L62" i="1"/>
  <c r="L63" i="1" s="1"/>
  <c r="C25" i="1"/>
  <c r="N62" i="1"/>
  <c r="N63" i="1" s="1"/>
  <c r="M63" i="1"/>
  <c r="C29" i="1"/>
  <c r="C35" i="1"/>
  <c r="G62" i="1"/>
  <c r="G63" i="1" s="1"/>
  <c r="C27" i="1"/>
  <c r="C28" i="1"/>
  <c r="K62" i="1"/>
  <c r="K63" i="1" s="1"/>
  <c r="D63" i="1"/>
  <c r="J62" i="1"/>
  <c r="J63" i="1" s="1"/>
  <c r="F63" i="1"/>
  <c r="I62" i="1"/>
  <c r="I63" i="1" s="1"/>
  <c r="C46" i="1"/>
  <c r="C54" i="1"/>
  <c r="R63" i="1" l="1"/>
  <c r="C31" i="1"/>
  <c r="C37" i="1" s="1"/>
  <c r="C56" i="1" s="1"/>
  <c r="C63" i="1" s="1"/>
</calcChain>
</file>

<file path=xl/sharedStrings.xml><?xml version="1.0" encoding="utf-8"?>
<sst xmlns="http://schemas.openxmlformats.org/spreadsheetml/2006/main" count="62" uniqueCount="61">
  <si>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</si>
  <si>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</si>
  <si>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</si>
  <si>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Huidig jaar</t>
  </si>
  <si>
    <t>Vorig jaar</t>
  </si>
  <si>
    <t>IMVA</t>
  </si>
  <si>
    <t>MVA</t>
  </si>
  <si>
    <t>FVA</t>
  </si>
  <si>
    <t>Voorraden</t>
  </si>
  <si>
    <t>Debiteuren</t>
  </si>
  <si>
    <t>Overige vorderingen</t>
  </si>
  <si>
    <t>Liquide middelen</t>
  </si>
  <si>
    <t>Eigen vermogen</t>
  </si>
  <si>
    <t>Voorzieningen</t>
  </si>
  <si>
    <t>Langlopende schulden</t>
  </si>
  <si>
    <t>Kortlopend kredietinstellingen</t>
  </si>
  <si>
    <t>Kortlopend crediteuren</t>
  </si>
  <si>
    <t>Kortlopend overige</t>
  </si>
  <si>
    <t>VpB</t>
  </si>
  <si>
    <t>Mutatie</t>
  </si>
  <si>
    <t>Kasstroomoverzicht</t>
  </si>
  <si>
    <t>Bedrijfsresultaat</t>
  </si>
  <si>
    <t>Aanpassingen</t>
  </si>
  <si>
    <t>- Afschrijvingen</t>
  </si>
  <si>
    <t>- Voorzieningen</t>
  </si>
  <si>
    <t>Veranderingen werkkapitaal</t>
  </si>
  <si>
    <t>- vorderingen</t>
  </si>
  <si>
    <t>- voorraden</t>
  </si>
  <si>
    <t xml:space="preserve"> - schulden</t>
  </si>
  <si>
    <t>Kasstroom uit bedrijfsoperatie</t>
  </si>
  <si>
    <t>Ontvangen rente</t>
  </si>
  <si>
    <t>Ontvangen dividend</t>
  </si>
  <si>
    <t>Winstbelasting</t>
  </si>
  <si>
    <t>Kasstroom uit operationele activiteit</t>
  </si>
  <si>
    <t>Investeringen IMVA</t>
  </si>
  <si>
    <t>Desinvesteringen IMVA</t>
  </si>
  <si>
    <t>Investeringen MVA</t>
  </si>
  <si>
    <t>Desinvesteringen MVA</t>
  </si>
  <si>
    <t>Investeringen FVA</t>
  </si>
  <si>
    <t>Desinvesteringen FVA</t>
  </si>
  <si>
    <t>Kasstroom uit investeringsactiviteit</t>
  </si>
  <si>
    <t>Mutatie kredietinstellingen</t>
  </si>
  <si>
    <t>Ontvangst langlopende schuld</t>
  </si>
  <si>
    <t>Aflossing langlopende schuld</t>
  </si>
  <si>
    <t>Betaalde rente</t>
  </si>
  <si>
    <t>Betaalde dividenden</t>
  </si>
  <si>
    <t>Netto kasstroom</t>
  </si>
  <si>
    <t>Geldmiddelen begin</t>
  </si>
  <si>
    <t>Geldmiddelen eind</t>
  </si>
  <si>
    <t>Totaal gealloceerd</t>
  </si>
  <si>
    <t>Activa positief invullen</t>
  </si>
  <si>
    <t>Passiva negatief invullen</t>
  </si>
  <si>
    <t>Kasstroomoverzicht maken</t>
  </si>
  <si>
    <t>Werkwijze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</si>
  <si>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 hoeft in te vullen</t>
    </r>
  </si>
  <si>
    <t>Kasstroom</t>
  </si>
  <si>
    <t>1 Vul de balans van het huidige boekjaar in (activa positief, passiva negatief)</t>
  </si>
  <si>
    <t>2 Vul de balans van het vorige boekjaar in (activa positief, passiva negatief)</t>
  </si>
  <si>
    <t>4 zorg ervoor dat de controles op WAAR staan</t>
  </si>
  <si>
    <t>5 Het kasstroomoverzicht staat klaar</t>
  </si>
  <si>
    <r>
      <t xml:space="preserve">3 alloceer de mutatie </t>
    </r>
    <r>
      <rPr>
        <b/>
        <u/>
        <sz val="14"/>
        <color theme="1"/>
        <rFont val="Calibri (Hoofdtekst)"/>
      </rPr>
      <t>in dezelfde kolom</t>
    </r>
    <r>
      <rPr>
        <b/>
        <sz val="14"/>
        <color theme="1"/>
        <rFont val="Calibri"/>
        <family val="2"/>
        <scheme val="minor"/>
      </rPr>
      <t xml:space="preserve"> in de geel gearceerde vakken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</si>
</sst>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 (Hoofdtekst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164" fontId="0" fillId="0" borderId="0" xfId="1" applyNumberFormat="1" applyFont="1"/>
    <xf numFmtId="164" fontId="0" fillId="0" borderId="2" xfId="1" applyNumberFormat="1" applyFont="1" applyBorder="1"/>
    <xf numFmtId="0" fontId="0" fillId="0" borderId="5" xfId="0" applyBorder="1" applyAlignment="1">
      <alignment wrapText="1"/>
    </xf>
    <xf numFmtId="1" fontId="0" fillId="0" borderId="4" xfId="0" applyNumberFormat="1" applyBorder="1"/>
    <xf numFmtId="164" fontId="0" fillId="0" borderId="5" xfId="1" applyNumberFormat="1" applyFont="1" applyBorder="1"/>
    <xf numFmtId="1" fontId="2" fillId="0" borderId="4" xfId="0" applyNumberFormat="1" applyFont="1" applyBorder="1"/>
    <xf numFmtId="1" fontId="0" fillId="0" borderId="6" xfId="0" applyNumberFormat="1" applyBorder="1"/>
    <xf numFmtId="164" fontId="0" fillId="0" borderId="8" xfId="1" applyNumberFormat="1" applyFont="1" applyBorder="1"/>
    <xf numFmtId="164" fontId="0" fillId="0" borderId="0" xfId="1" applyNumberFormat="1" applyFont="1" applyBorder="1"/>
    <xf numFmtId="1" fontId="0" fillId="0" borderId="1" xfId="0" applyNumberFormat="1" applyBorder="1"/>
    <xf numFmtId="1" fontId="2" fillId="4" borderId="1" xfId="0" applyNumberFormat="1" applyFont="1" applyFill="1" applyBorder="1"/>
    <xf numFmtId="164" fontId="0" fillId="4" borderId="3" xfId="1" applyNumberFormat="1" applyFont="1" applyFill="1" applyBorder="1"/>
    <xf numFmtId="1" fontId="0" fillId="4" borderId="4" xfId="0" applyNumberFormat="1" applyFill="1" applyBorder="1"/>
    <xf numFmtId="164" fontId="0" fillId="4" borderId="5" xfId="1" applyNumberFormat="1" applyFont="1" applyFill="1" applyBorder="1"/>
    <xf numFmtId="1" fontId="0" fillId="4" borderId="4" xfId="0" quotePrefix="1" applyNumberFormat="1" applyFill="1" applyBorder="1"/>
    <xf numFmtId="1" fontId="5" fillId="4" borderId="4" xfId="0" applyNumberFormat="1" applyFont="1" applyFill="1" applyBorder="1"/>
    <xf numFmtId="164" fontId="5" fillId="4" borderId="3" xfId="1" applyNumberFormat="1" applyFont="1" applyFill="1" applyBorder="1"/>
    <xf numFmtId="164" fontId="0" fillId="4" borderId="12" xfId="1" applyNumberFormat="1" applyFont="1" applyFill="1" applyBorder="1"/>
    <xf numFmtId="1" fontId="2" fillId="4" borderId="4" xfId="0" applyNumberFormat="1" applyFont="1" applyFill="1" applyBorder="1"/>
    <xf numFmtId="164" fontId="2" fillId="4" borderId="5" xfId="1" applyNumberFormat="1" applyFont="1" applyFill="1" applyBorder="1"/>
    <xf numFmtId="1" fontId="0" fillId="4" borderId="6" xfId="0" applyNumberFormat="1" applyFill="1" applyBorder="1"/>
    <xf numFmtId="164" fontId="0" fillId="4" borderId="8" xfId="1" applyNumberFormat="1" applyFont="1" applyFill="1" applyBorder="1"/>
    <xf numFmtId="164" fontId="0" fillId="0" borderId="0" xfId="0" applyNumberFormat="1"/>
    <xf numFmtId="1" fontId="0" fillId="0" borderId="0" xfId="0" applyNumberFormat="1" applyBorder="1"/>
    <xf numFmtId="1" fontId="0" fillId="0" borderId="4" xfId="0" applyNumberFormat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3" borderId="0" xfId="1" applyNumberFormat="1" applyFont="1" applyFill="1" applyBorder="1" applyAlignment="1">
      <alignment horizontal="center"/>
    </xf>
    <xf numFmtId="164" fontId="0" fillId="3" borderId="5" xfId="1" applyNumberFormat="1" applyFont="1" applyFill="1" applyBorder="1" applyAlignment="1">
      <alignment horizontal="center"/>
    </xf>
    <xf numFmtId="164" fontId="0" fillId="3" borderId="4" xfId="1" applyNumberFormat="1" applyFont="1" applyFill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2" fillId="0" borderId="6" xfId="0" applyNumberFormat="1" applyFont="1" applyBorder="1"/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6" fillId="0" borderId="0" xfId="0" quotePrefix="1" applyFont="1"/>
    <xf numFmtId="0" fontId="6" fillId="4" borderId="0" xfId="0" quotePrefix="1" applyFont="1" applyFill="1"/>
    <xf numFmtId="0" fontId="0" fillId="0" borderId="0" xfId="0" applyFill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4</xdr:col>
      <xdr:colOff>13413</xdr:colOff>
      <xdr:row>4</xdr:row>
      <xdr:rowOff>172948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128427</xdr:colOff>
      <xdr:row>7</xdr:row>
      <xdr:rowOff>199774</xdr:rowOff>
    </xdr:from>
    <xdr:to>
      <xdr:col>18</xdr:col>
      <xdr:colOff>727753</xdr:colOff>
      <xdr:row>14</xdr:row>
      <xdr:rowOff>185504</xdr:rowOff>
    </xdr:to>
    <xdr:sp macro="" textlink="">
      <xdr:nvSpPr>
        <xdr:cNvPr id="3" name="Pijl omlaag 2">
          <a:extLst>
            <a:ext uri="{FF2B5EF4-FFF2-40B4-BE49-F238E27FC236}">
              <a16:creationId xmlns:a16="http://schemas.microsoft.com/office/drawing/2014/main" id="{B7D13272-18A9-CE43-8B19-CF6B4E2A4DDE}"/>
            </a:ext>
          </a:extLst>
        </xdr:cNvPr>
        <xdr:cNvSpPr/>
      </xdr:nvSpPr>
      <xdr:spPr>
        <a:xfrm>
          <a:off x="17623034" y="1897864"/>
          <a:ext cx="599326" cy="19834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V84"/>
  <sheetViews>
    <sheetView tabSelected="1" zoomScale="89" workbookViewId="0">
      <selection activeCell="S26" sqref="S26"/>
    </sheetView>
  </sheetViews>
  <sheetFormatPr baseColWidth="10" defaultRowHeight="19" x14ac:dyDescent="0.25"/>
  <cols>
    <col min="1" max="1" width="5" customWidth="1"/>
    <col min="2" max="2" width="40.83203125" customWidth="1"/>
    <col min="3" max="8" width="11" customWidth="1"/>
    <col min="9" max="9" width="12.1640625" customWidth="1"/>
    <col min="10" max="11" width="11" customWidth="1"/>
    <col min="13" max="13" width="12" bestFit="1" customWidth="1"/>
    <col min="14" max="14" width="17.1640625" customWidth="1"/>
    <col min="18" max="18" width="10.5" bestFit="1" customWidth="1"/>
    <col min="19" max="19" width="78" style="74" bestFit="1" customWidth="1"/>
  </cols>
  <sheetData>
    <row r="2" spans="2:19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9" x14ac:dyDescent="0.25">
      <c r="B3" s="4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9" x14ac:dyDescent="0.25">
      <c r="B4" s="4"/>
      <c r="C4" s="5"/>
      <c r="D4" s="5"/>
      <c r="E4" s="5"/>
      <c r="F4" s="5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9" x14ac:dyDescent="0.25">
      <c r="B5" s="4"/>
      <c r="C5" s="5"/>
      <c r="D5" s="5"/>
      <c r="E5" s="5"/>
      <c r="F5" s="5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9" x14ac:dyDescent="0.25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7" spans="2:19" x14ac:dyDescent="0.25">
      <c r="S7" s="75" t="s">
        <v>53</v>
      </c>
    </row>
    <row r="8" spans="2:19" x14ac:dyDescent="0.25">
      <c r="B8" s="42" t="s">
        <v>54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/>
    </row>
    <row r="9" spans="2:19" x14ac:dyDescent="0.25"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7"/>
    </row>
    <row r="11" spans="2:19" s="10" customFormat="1" ht="35" customHeight="1" x14ac:dyDescent="0.3">
      <c r="B11" s="67" t="s">
        <v>52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9"/>
      <c r="S11" s="75"/>
    </row>
    <row r="14" spans="2:19" ht="27" customHeight="1" x14ac:dyDescent="0.25">
      <c r="B14" s="26"/>
      <c r="C14" s="14"/>
      <c r="D14" s="70" t="s">
        <v>50</v>
      </c>
      <c r="E14" s="70"/>
      <c r="F14" s="70"/>
      <c r="G14" s="70"/>
      <c r="H14" s="70"/>
      <c r="I14" s="70"/>
      <c r="J14" s="71"/>
      <c r="K14" s="72" t="s">
        <v>51</v>
      </c>
      <c r="L14" s="70"/>
      <c r="M14" s="70"/>
      <c r="N14" s="70"/>
      <c r="O14" s="70"/>
      <c r="P14" s="70"/>
      <c r="Q14" s="71"/>
    </row>
    <row r="15" spans="2:19" s="12" customFormat="1" ht="34" x14ac:dyDescent="0.25">
      <c r="B15" s="41"/>
      <c r="C15" s="19"/>
      <c r="D15" s="48" t="s">
        <v>5</v>
      </c>
      <c r="E15" s="48" t="s">
        <v>6</v>
      </c>
      <c r="F15" s="48" t="s">
        <v>7</v>
      </c>
      <c r="G15" s="48" t="s">
        <v>8</v>
      </c>
      <c r="H15" s="48" t="s">
        <v>9</v>
      </c>
      <c r="I15" s="48" t="s">
        <v>10</v>
      </c>
      <c r="J15" s="49" t="s">
        <v>11</v>
      </c>
      <c r="K15" s="50" t="s">
        <v>12</v>
      </c>
      <c r="L15" s="48" t="s">
        <v>13</v>
      </c>
      <c r="M15" s="48" t="s">
        <v>14</v>
      </c>
      <c r="N15" s="48" t="s">
        <v>15</v>
      </c>
      <c r="O15" s="48" t="s">
        <v>16</v>
      </c>
      <c r="P15" s="48" t="s">
        <v>18</v>
      </c>
      <c r="Q15" s="49" t="s">
        <v>17</v>
      </c>
      <c r="S15" s="76"/>
    </row>
    <row r="16" spans="2:19" x14ac:dyDescent="0.25">
      <c r="B16" s="22" t="s">
        <v>3</v>
      </c>
      <c r="C16" s="21">
        <f>SUM(D16:Q16)</f>
        <v>0</v>
      </c>
      <c r="D16" s="51">
        <v>170000</v>
      </c>
      <c r="E16" s="51">
        <v>100000</v>
      </c>
      <c r="F16" s="51">
        <v>50000</v>
      </c>
      <c r="G16" s="51">
        <v>100000</v>
      </c>
      <c r="H16" s="51">
        <v>780000</v>
      </c>
      <c r="I16" s="51">
        <v>100000</v>
      </c>
      <c r="J16" s="52">
        <v>500000</v>
      </c>
      <c r="K16" s="53">
        <v>-420000</v>
      </c>
      <c r="L16" s="51">
        <v>-380000</v>
      </c>
      <c r="M16" s="51">
        <v>-400000</v>
      </c>
      <c r="N16" s="51">
        <v>-500000</v>
      </c>
      <c r="O16" s="51">
        <v>-20000</v>
      </c>
      <c r="P16" s="51">
        <v>-30000</v>
      </c>
      <c r="Q16" s="52">
        <v>-50000</v>
      </c>
      <c r="R16" t="b">
        <f>SUM(D16:Q16)=0</f>
        <v>1</v>
      </c>
      <c r="S16" s="77" t="s">
        <v>56</v>
      </c>
    </row>
    <row r="17" spans="2:19" x14ac:dyDescent="0.25">
      <c r="B17" s="22" t="s">
        <v>4</v>
      </c>
      <c r="C17" s="21">
        <f>SUM(D17:Q17)</f>
        <v>0</v>
      </c>
      <c r="D17" s="51">
        <v>150000</v>
      </c>
      <c r="E17" s="51">
        <v>80000</v>
      </c>
      <c r="F17" s="51">
        <v>100000</v>
      </c>
      <c r="G17" s="51">
        <v>65000</v>
      </c>
      <c r="H17" s="51">
        <v>409000</v>
      </c>
      <c r="I17" s="51">
        <v>50000</v>
      </c>
      <c r="J17" s="52">
        <v>400000</v>
      </c>
      <c r="K17" s="53">
        <v>-270000</v>
      </c>
      <c r="L17" s="51">
        <v>-360000</v>
      </c>
      <c r="M17" s="51">
        <v>-300000</v>
      </c>
      <c r="N17" s="51">
        <v>-250000</v>
      </c>
      <c r="O17" s="51">
        <v>-15000</v>
      </c>
      <c r="P17" s="51">
        <v>-24000</v>
      </c>
      <c r="Q17" s="52">
        <v>-35000</v>
      </c>
      <c r="R17" t="b">
        <f>SUM(D17:Q17)=0</f>
        <v>1</v>
      </c>
      <c r="S17" s="77" t="s">
        <v>57</v>
      </c>
    </row>
    <row r="18" spans="2:19" x14ac:dyDescent="0.25">
      <c r="B18" s="73" t="s">
        <v>19</v>
      </c>
      <c r="C18" s="24"/>
      <c r="D18" s="54">
        <f>D16-D17</f>
        <v>20000</v>
      </c>
      <c r="E18" s="54">
        <f t="shared" ref="E18:Q18" si="0">E16-E17</f>
        <v>20000</v>
      </c>
      <c r="F18" s="54">
        <f t="shared" si="0"/>
        <v>-50000</v>
      </c>
      <c r="G18" s="54">
        <f t="shared" si="0"/>
        <v>35000</v>
      </c>
      <c r="H18" s="54">
        <f t="shared" si="0"/>
        <v>371000</v>
      </c>
      <c r="I18" s="54">
        <f t="shared" si="0"/>
        <v>50000</v>
      </c>
      <c r="J18" s="55">
        <f t="shared" si="0"/>
        <v>100000</v>
      </c>
      <c r="K18" s="56">
        <f t="shared" si="0"/>
        <v>-150000</v>
      </c>
      <c r="L18" s="54">
        <f t="shared" si="0"/>
        <v>-20000</v>
      </c>
      <c r="M18" s="54">
        <f t="shared" si="0"/>
        <v>-100000</v>
      </c>
      <c r="N18" s="54">
        <f t="shared" si="0"/>
        <v>-250000</v>
      </c>
      <c r="O18" s="54">
        <f t="shared" si="0"/>
        <v>-5000</v>
      </c>
      <c r="P18" s="54">
        <f t="shared" si="0"/>
        <v>-6000</v>
      </c>
      <c r="Q18" s="55">
        <f t="shared" si="0"/>
        <v>-15000</v>
      </c>
    </row>
    <row r="19" spans="2:19" x14ac:dyDescent="0.25">
      <c r="B19" s="11"/>
      <c r="C19" s="1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2:19" x14ac:dyDescent="0.25">
      <c r="B20" s="27" t="s">
        <v>20</v>
      </c>
      <c r="C20" s="28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60"/>
    </row>
    <row r="21" spans="2:19" x14ac:dyDescent="0.25">
      <c r="B21" s="29"/>
      <c r="C21" s="30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3"/>
    </row>
    <row r="22" spans="2:19" x14ac:dyDescent="0.25">
      <c r="B22" s="29" t="s">
        <v>21</v>
      </c>
      <c r="C22" s="30">
        <f>SUM(D22:Q22)</f>
        <v>183000</v>
      </c>
      <c r="D22" s="53"/>
      <c r="E22" s="51"/>
      <c r="F22" s="51"/>
      <c r="G22" s="51"/>
      <c r="H22" s="51"/>
      <c r="I22" s="51"/>
      <c r="J22" s="51"/>
      <c r="K22" s="51">
        <v>183000</v>
      </c>
      <c r="L22" s="51"/>
      <c r="M22" s="51"/>
      <c r="N22" s="51"/>
      <c r="O22" s="51"/>
      <c r="P22" s="51"/>
      <c r="Q22" s="52"/>
      <c r="S22" s="77" t="s">
        <v>60</v>
      </c>
    </row>
    <row r="23" spans="2:19" x14ac:dyDescent="0.25">
      <c r="B23" s="29" t="s">
        <v>22</v>
      </c>
      <c r="C23" s="30">
        <f>SUM(D23:Q23)</f>
        <v>0</v>
      </c>
      <c r="D23" s="53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</row>
    <row r="24" spans="2:19" x14ac:dyDescent="0.25">
      <c r="B24" s="31" t="s">
        <v>23</v>
      </c>
      <c r="C24" s="30">
        <f>SUM(D24:Q24)</f>
        <v>30000</v>
      </c>
      <c r="D24" s="53">
        <v>20000</v>
      </c>
      <c r="E24" s="51">
        <v>10000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2"/>
    </row>
    <row r="25" spans="2:19" x14ac:dyDescent="0.25">
      <c r="B25" s="31" t="s">
        <v>24</v>
      </c>
      <c r="C25" s="30">
        <f>SUM(D25:Q25)</f>
        <v>20000</v>
      </c>
      <c r="D25" s="53"/>
      <c r="E25" s="51"/>
      <c r="F25" s="51"/>
      <c r="G25" s="51"/>
      <c r="H25" s="51"/>
      <c r="I25" s="51"/>
      <c r="J25" s="51"/>
      <c r="K25" s="51"/>
      <c r="L25" s="51">
        <f>L18*-1</f>
        <v>20000</v>
      </c>
      <c r="M25" s="51"/>
      <c r="N25" s="51"/>
      <c r="O25" s="51"/>
      <c r="P25" s="51"/>
      <c r="Q25" s="52"/>
    </row>
    <row r="26" spans="2:19" x14ac:dyDescent="0.25">
      <c r="B26" s="29" t="s">
        <v>25</v>
      </c>
      <c r="C26" s="30">
        <f>SUM(D26:Q26)</f>
        <v>0</v>
      </c>
      <c r="D26" s="53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2"/>
    </row>
    <row r="27" spans="2:19" x14ac:dyDescent="0.25">
      <c r="B27" s="31" t="s">
        <v>27</v>
      </c>
      <c r="C27" s="30">
        <f>SUM(D27:Q27)</f>
        <v>-35000</v>
      </c>
      <c r="D27" s="53"/>
      <c r="E27" s="51"/>
      <c r="F27" s="51"/>
      <c r="G27" s="51">
        <f>G18*-1</f>
        <v>-35000</v>
      </c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2:19" x14ac:dyDescent="0.25">
      <c r="B28" s="31" t="s">
        <v>26</v>
      </c>
      <c r="C28" s="30">
        <f>SUM(D28:Q28)</f>
        <v>-421000</v>
      </c>
      <c r="D28" s="53"/>
      <c r="E28" s="51"/>
      <c r="F28" s="51"/>
      <c r="G28" s="51"/>
      <c r="H28" s="51">
        <f>H18*-1</f>
        <v>-371000</v>
      </c>
      <c r="I28" s="51">
        <f>I18*-1</f>
        <v>-50000</v>
      </c>
      <c r="J28" s="51"/>
      <c r="K28" s="51"/>
      <c r="L28" s="51"/>
      <c r="M28" s="51"/>
      <c r="N28" s="51"/>
      <c r="O28" s="51"/>
      <c r="P28" s="51"/>
      <c r="Q28" s="52"/>
    </row>
    <row r="29" spans="2:19" x14ac:dyDescent="0.25">
      <c r="B29" s="31" t="s">
        <v>28</v>
      </c>
      <c r="C29" s="30">
        <f>SUM(D29:Q29)</f>
        <v>20000</v>
      </c>
      <c r="D29" s="53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>
        <f>O18*-1</f>
        <v>5000</v>
      </c>
      <c r="P29" s="51"/>
      <c r="Q29" s="52">
        <f>Q18*-1</f>
        <v>15000</v>
      </c>
    </row>
    <row r="30" spans="2:19" x14ac:dyDescent="0.25">
      <c r="B30" s="29"/>
      <c r="C30" s="30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3"/>
    </row>
    <row r="31" spans="2:19" x14ac:dyDescent="0.25">
      <c r="B31" s="32" t="s">
        <v>29</v>
      </c>
      <c r="C31" s="33">
        <f>SUM(C22:C29)</f>
        <v>-203000</v>
      </c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3"/>
    </row>
    <row r="32" spans="2:19" x14ac:dyDescent="0.25">
      <c r="B32" s="29"/>
      <c r="C32" s="30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3"/>
    </row>
    <row r="33" spans="2:17" x14ac:dyDescent="0.25">
      <c r="B33" s="29" t="s">
        <v>30</v>
      </c>
      <c r="C33" s="30">
        <f>SUM(D33:Q33)</f>
        <v>2000</v>
      </c>
      <c r="D33" s="53"/>
      <c r="E33" s="51"/>
      <c r="F33" s="51"/>
      <c r="G33" s="51"/>
      <c r="H33" s="51"/>
      <c r="I33" s="51"/>
      <c r="J33" s="51"/>
      <c r="K33" s="51">
        <v>2000</v>
      </c>
      <c r="L33" s="51"/>
      <c r="M33" s="51"/>
      <c r="N33" s="51"/>
      <c r="O33" s="51"/>
      <c r="P33" s="51"/>
      <c r="Q33" s="52"/>
    </row>
    <row r="34" spans="2:17" x14ac:dyDescent="0.25">
      <c r="B34" s="29" t="s">
        <v>31</v>
      </c>
      <c r="C34" s="30">
        <f>SUM(D34:Q34)</f>
        <v>0</v>
      </c>
      <c r="D34" s="53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2"/>
    </row>
    <row r="35" spans="2:17" x14ac:dyDescent="0.25">
      <c r="B35" s="29" t="s">
        <v>32</v>
      </c>
      <c r="C35" s="30">
        <f>SUM(D35:Q35)</f>
        <v>-24000</v>
      </c>
      <c r="D35" s="53"/>
      <c r="E35" s="51"/>
      <c r="F35" s="51"/>
      <c r="G35" s="51"/>
      <c r="H35" s="51"/>
      <c r="I35" s="51"/>
      <c r="J35" s="51"/>
      <c r="K35" s="51">
        <v>-30000</v>
      </c>
      <c r="L35" s="51"/>
      <c r="M35" s="51"/>
      <c r="N35" s="51"/>
      <c r="O35" s="51"/>
      <c r="P35" s="51">
        <f>P18*-1</f>
        <v>6000</v>
      </c>
      <c r="Q35" s="52"/>
    </row>
    <row r="36" spans="2:17" ht="20" thickBot="1" x14ac:dyDescent="0.3">
      <c r="B36" s="29"/>
      <c r="C36" s="34"/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3"/>
    </row>
    <row r="37" spans="2:17" x14ac:dyDescent="0.25">
      <c r="B37" s="35" t="s">
        <v>33</v>
      </c>
      <c r="C37" s="36">
        <f>SUM(C31:C35)</f>
        <v>-225000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3"/>
    </row>
    <row r="38" spans="2:17" x14ac:dyDescent="0.25">
      <c r="B38" s="29"/>
      <c r="C38" s="30"/>
      <c r="D38" s="6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3"/>
    </row>
    <row r="39" spans="2:17" x14ac:dyDescent="0.25">
      <c r="B39" s="29" t="s">
        <v>34</v>
      </c>
      <c r="C39" s="30">
        <f>SUM(D39:Q39)</f>
        <v>-40000</v>
      </c>
      <c r="D39" s="53">
        <v>-40000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2"/>
    </row>
    <row r="40" spans="2:17" x14ac:dyDescent="0.25">
      <c r="B40" s="29" t="s">
        <v>35</v>
      </c>
      <c r="C40" s="30">
        <f>SUM(D40:Q40)</f>
        <v>0</v>
      </c>
      <c r="D40" s="53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2"/>
    </row>
    <row r="41" spans="2:17" x14ac:dyDescent="0.25">
      <c r="B41" s="29" t="s">
        <v>36</v>
      </c>
      <c r="C41" s="30">
        <f>SUM(D41:Q41)</f>
        <v>-30000</v>
      </c>
      <c r="D41" s="53"/>
      <c r="E41" s="51">
        <v>-30000</v>
      </c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2"/>
    </row>
    <row r="42" spans="2:17" x14ac:dyDescent="0.25">
      <c r="B42" s="29" t="s">
        <v>37</v>
      </c>
      <c r="C42" s="30">
        <f>SUM(D42:Q42)</f>
        <v>0</v>
      </c>
      <c r="D42" s="53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2"/>
    </row>
    <row r="43" spans="2:17" x14ac:dyDescent="0.25">
      <c r="B43" s="29" t="s">
        <v>38</v>
      </c>
      <c r="C43" s="30">
        <f>SUM(D43:Q43)</f>
        <v>0</v>
      </c>
      <c r="D43" s="53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2"/>
    </row>
    <row r="44" spans="2:17" x14ac:dyDescent="0.25">
      <c r="B44" s="29" t="s">
        <v>39</v>
      </c>
      <c r="C44" s="30">
        <f>SUM(D44:Q44)</f>
        <v>50000</v>
      </c>
      <c r="D44" s="53"/>
      <c r="E44" s="51"/>
      <c r="F44" s="51">
        <v>50000</v>
      </c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2"/>
    </row>
    <row r="45" spans="2:17" x14ac:dyDescent="0.25">
      <c r="B45" s="29"/>
      <c r="C45" s="30"/>
      <c r="D45" s="61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3"/>
    </row>
    <row r="46" spans="2:17" x14ac:dyDescent="0.25">
      <c r="B46" s="35" t="s">
        <v>40</v>
      </c>
      <c r="C46" s="36">
        <f>SUM(C39:C44)</f>
        <v>-20000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3"/>
    </row>
    <row r="47" spans="2:17" x14ac:dyDescent="0.25">
      <c r="B47" s="29"/>
      <c r="C47" s="30"/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3"/>
    </row>
    <row r="48" spans="2:17" x14ac:dyDescent="0.25">
      <c r="B48" s="29" t="s">
        <v>41</v>
      </c>
      <c r="C48" s="30">
        <f>SUM(D48:Q48)</f>
        <v>250000</v>
      </c>
      <c r="D48" s="53"/>
      <c r="E48" s="51"/>
      <c r="F48" s="51"/>
      <c r="G48" s="51"/>
      <c r="H48" s="51"/>
      <c r="I48" s="51"/>
      <c r="J48" s="51"/>
      <c r="K48" s="51"/>
      <c r="L48" s="51"/>
      <c r="M48" s="51"/>
      <c r="N48" s="51">
        <f>N18*-1</f>
        <v>250000</v>
      </c>
      <c r="O48" s="51"/>
      <c r="P48" s="51"/>
      <c r="Q48" s="52"/>
    </row>
    <row r="49" spans="2:22" x14ac:dyDescent="0.25">
      <c r="B49" s="29" t="s">
        <v>42</v>
      </c>
      <c r="C49" s="30">
        <f>SUM(D49:Q49)</f>
        <v>150000</v>
      </c>
      <c r="D49" s="53"/>
      <c r="E49" s="51"/>
      <c r="F49" s="51"/>
      <c r="G49" s="51"/>
      <c r="H49" s="51"/>
      <c r="I49" s="51"/>
      <c r="J49" s="51"/>
      <c r="K49" s="51"/>
      <c r="L49" s="51"/>
      <c r="M49" s="51">
        <v>150000</v>
      </c>
      <c r="N49" s="51"/>
      <c r="O49" s="51"/>
      <c r="P49" s="51"/>
      <c r="Q49" s="52"/>
    </row>
    <row r="50" spans="2:22" x14ac:dyDescent="0.25">
      <c r="B50" s="29" t="s">
        <v>43</v>
      </c>
      <c r="C50" s="30">
        <f>SUM(D50:Q50)</f>
        <v>-50000</v>
      </c>
      <c r="D50" s="53"/>
      <c r="E50" s="51"/>
      <c r="F50" s="51"/>
      <c r="G50" s="51"/>
      <c r="H50" s="51"/>
      <c r="I50" s="51"/>
      <c r="J50" s="51"/>
      <c r="K50" s="51"/>
      <c r="L50" s="51"/>
      <c r="M50" s="51">
        <v>-50000</v>
      </c>
      <c r="N50" s="51"/>
      <c r="O50" s="51"/>
      <c r="P50" s="51"/>
      <c r="Q50" s="52"/>
    </row>
    <row r="51" spans="2:22" x14ac:dyDescent="0.25">
      <c r="B51" s="29" t="s">
        <v>44</v>
      </c>
      <c r="C51" s="30">
        <f>SUM(D51:Q51)</f>
        <v>-5000</v>
      </c>
      <c r="D51" s="53"/>
      <c r="E51" s="51"/>
      <c r="F51" s="51"/>
      <c r="G51" s="51"/>
      <c r="H51" s="51"/>
      <c r="I51" s="51"/>
      <c r="J51" s="51"/>
      <c r="K51" s="51">
        <v>-5000</v>
      </c>
      <c r="L51" s="51"/>
      <c r="M51" s="51"/>
      <c r="N51" s="51"/>
      <c r="O51" s="51"/>
      <c r="P51" s="51"/>
      <c r="Q51" s="52"/>
    </row>
    <row r="52" spans="2:22" x14ac:dyDescent="0.25">
      <c r="B52" s="29" t="s">
        <v>45</v>
      </c>
      <c r="C52" s="30">
        <f>SUM(D52:Q52)</f>
        <v>0</v>
      </c>
      <c r="D52" s="53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2"/>
    </row>
    <row r="53" spans="2:22" x14ac:dyDescent="0.25">
      <c r="B53" s="29"/>
      <c r="C53" s="30"/>
      <c r="D53" s="61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3"/>
    </row>
    <row r="54" spans="2:22" x14ac:dyDescent="0.25">
      <c r="B54" s="35" t="s">
        <v>40</v>
      </c>
      <c r="C54" s="36">
        <f>SUM(C48:C52)</f>
        <v>345000</v>
      </c>
      <c r="D54" s="61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3"/>
    </row>
    <row r="55" spans="2:22" x14ac:dyDescent="0.25">
      <c r="B55" s="29"/>
      <c r="C55" s="30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3"/>
    </row>
    <row r="56" spans="2:22" x14ac:dyDescent="0.25">
      <c r="B56" s="35" t="s">
        <v>46</v>
      </c>
      <c r="C56" s="36">
        <f>C37+C46+C54</f>
        <v>100000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3"/>
    </row>
    <row r="57" spans="2:22" x14ac:dyDescent="0.25">
      <c r="B57" s="29"/>
      <c r="C57" s="30"/>
      <c r="D57" s="61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3"/>
    </row>
    <row r="58" spans="2:22" x14ac:dyDescent="0.25">
      <c r="B58" s="35" t="s">
        <v>47</v>
      </c>
      <c r="C58" s="30">
        <f>SUM(D58:Q58)</f>
        <v>400000</v>
      </c>
      <c r="D58" s="61"/>
      <c r="E58" s="62"/>
      <c r="F58" s="62"/>
      <c r="G58" s="62"/>
      <c r="H58" s="62"/>
      <c r="I58" s="62"/>
      <c r="J58" s="51">
        <f>J17</f>
        <v>400000</v>
      </c>
      <c r="K58" s="62"/>
      <c r="L58" s="62"/>
      <c r="M58" s="62"/>
      <c r="N58" s="62"/>
      <c r="O58" s="62"/>
      <c r="P58" s="62"/>
      <c r="Q58" s="63"/>
    </row>
    <row r="59" spans="2:22" x14ac:dyDescent="0.25">
      <c r="B59" s="35" t="s">
        <v>48</v>
      </c>
      <c r="C59" s="30">
        <f>SUM(D59:Q59)*-1</f>
        <v>500000</v>
      </c>
      <c r="D59" s="61"/>
      <c r="E59" s="62"/>
      <c r="F59" s="62"/>
      <c r="G59" s="62"/>
      <c r="H59" s="62"/>
      <c r="I59" s="62"/>
      <c r="J59" s="51">
        <f>J16*-1</f>
        <v>-500000</v>
      </c>
      <c r="K59" s="62"/>
      <c r="L59" s="62"/>
      <c r="M59" s="62"/>
      <c r="N59" s="62"/>
      <c r="O59" s="62"/>
      <c r="P59" s="62"/>
      <c r="Q59" s="63"/>
    </row>
    <row r="60" spans="2:22" x14ac:dyDescent="0.25">
      <c r="B60" s="37"/>
      <c r="C60" s="38"/>
      <c r="D60" s="64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6"/>
    </row>
    <row r="61" spans="2:22" x14ac:dyDescent="0.25">
      <c r="B61" s="26"/>
      <c r="C61" s="18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2:22" x14ac:dyDescent="0.25">
      <c r="B62" s="20" t="s">
        <v>49</v>
      </c>
      <c r="C62" s="25" t="s">
        <v>55</v>
      </c>
      <c r="D62" s="62">
        <f>SUM(D22:D60)</f>
        <v>-20000</v>
      </c>
      <c r="E62" s="62">
        <f>SUM(E22:E60)</f>
        <v>-20000</v>
      </c>
      <c r="F62" s="62">
        <f>SUM(F22:F60)</f>
        <v>50000</v>
      </c>
      <c r="G62" s="62">
        <f>SUM(G22:G60)</f>
        <v>-35000</v>
      </c>
      <c r="H62" s="62">
        <f>SUM(H22:H60)</f>
        <v>-371000</v>
      </c>
      <c r="I62" s="62">
        <f>SUM(I22:I60)</f>
        <v>-50000</v>
      </c>
      <c r="J62" s="62">
        <f>SUM(J22:J60)</f>
        <v>-100000</v>
      </c>
      <c r="K62" s="62">
        <f>SUM(K22:K60)</f>
        <v>150000</v>
      </c>
      <c r="L62" s="62">
        <f>SUM(L22:L60)</f>
        <v>20000</v>
      </c>
      <c r="M62" s="62">
        <f>SUM(M22:M60)</f>
        <v>100000</v>
      </c>
      <c r="N62" s="62">
        <f>SUM(N22:N60)</f>
        <v>250000</v>
      </c>
      <c r="O62" s="62">
        <f>SUM(O22:O60)</f>
        <v>5000</v>
      </c>
      <c r="P62" s="62">
        <f>SUM(P22:P60)</f>
        <v>6000</v>
      </c>
      <c r="Q62" s="63">
        <f>SUM(Q22:Q60)</f>
        <v>15000</v>
      </c>
      <c r="R62" s="39"/>
    </row>
    <row r="63" spans="2:22" x14ac:dyDescent="0.25">
      <c r="B63" s="23"/>
      <c r="C63" s="15" t="b">
        <f>(C59-C58)=C56</f>
        <v>1</v>
      </c>
      <c r="D63" s="15" t="b">
        <f>D62*-1=D18</f>
        <v>1</v>
      </c>
      <c r="E63" s="15" t="b">
        <f>E62*-1=E18</f>
        <v>1</v>
      </c>
      <c r="F63" s="15" t="b">
        <f>F62*-1=F18</f>
        <v>1</v>
      </c>
      <c r="G63" s="15" t="b">
        <f>G62*-1=G18</f>
        <v>1</v>
      </c>
      <c r="H63" s="15" t="b">
        <f>H62*-1=H18</f>
        <v>1</v>
      </c>
      <c r="I63" s="15" t="b">
        <f>I62*-1=I18</f>
        <v>1</v>
      </c>
      <c r="J63" s="15" t="b">
        <f>J62*-1=J18</f>
        <v>1</v>
      </c>
      <c r="K63" s="15" t="b">
        <f>K62*-1=K18</f>
        <v>1</v>
      </c>
      <c r="L63" s="15" t="b">
        <f>L62*-1=L18</f>
        <v>1</v>
      </c>
      <c r="M63" s="15" t="b">
        <f>M62*-1=M18</f>
        <v>1</v>
      </c>
      <c r="N63" s="15" t="b">
        <f>N62*-1=N18</f>
        <v>1</v>
      </c>
      <c r="O63" s="15" t="b">
        <f>O62*-1=O18</f>
        <v>1</v>
      </c>
      <c r="P63" s="15" t="b">
        <f>P62*-1=P18</f>
        <v>1</v>
      </c>
      <c r="Q63" s="16" t="b">
        <f>Q62*-1=Q18</f>
        <v>1</v>
      </c>
      <c r="R63" s="39" t="b">
        <f>SUM(D18:Q18)=SUM(D62:Q62)</f>
        <v>1</v>
      </c>
      <c r="S63" s="77" t="s">
        <v>58</v>
      </c>
      <c r="T63" s="79"/>
      <c r="U63" s="79"/>
      <c r="V63" s="79"/>
    </row>
    <row r="64" spans="2:22" x14ac:dyDescent="0.25">
      <c r="B64" s="40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39"/>
      <c r="S64" s="77"/>
      <c r="T64" s="79"/>
      <c r="U64" s="79"/>
      <c r="V64" s="79"/>
    </row>
    <row r="65" spans="2:22" x14ac:dyDescent="0.25">
      <c r="B65" s="11"/>
      <c r="S65" s="78" t="s">
        <v>59</v>
      </c>
      <c r="T65" s="79"/>
      <c r="U65" s="79"/>
      <c r="V65" s="79"/>
    </row>
    <row r="66" spans="2:22" x14ac:dyDescent="0.25">
      <c r="T66" s="79"/>
      <c r="U66" s="79"/>
      <c r="V66" s="79"/>
    </row>
    <row r="67" spans="2:22" x14ac:dyDescent="0.25">
      <c r="B67" s="11"/>
      <c r="T67" s="79"/>
      <c r="U67" s="79"/>
      <c r="V67" s="79"/>
    </row>
    <row r="68" spans="2:22" x14ac:dyDescent="0.25">
      <c r="B68" s="11"/>
    </row>
    <row r="69" spans="2:22" x14ac:dyDescent="0.25">
      <c r="B69" s="11"/>
    </row>
    <row r="70" spans="2:22" x14ac:dyDescent="0.25">
      <c r="B70" s="11"/>
    </row>
    <row r="71" spans="2:22" x14ac:dyDescent="0.25">
      <c r="B71" s="11"/>
    </row>
    <row r="72" spans="2:22" x14ac:dyDescent="0.25">
      <c r="B72" s="11"/>
    </row>
    <row r="73" spans="2:22" x14ac:dyDescent="0.25">
      <c r="B73" s="11"/>
    </row>
    <row r="74" spans="2:22" x14ac:dyDescent="0.25">
      <c r="B74" s="11"/>
    </row>
    <row r="75" spans="2:22" x14ac:dyDescent="0.25">
      <c r="B75" s="11"/>
    </row>
    <row r="76" spans="2:22" x14ac:dyDescent="0.25">
      <c r="B76" s="11"/>
    </row>
    <row r="77" spans="2:22" x14ac:dyDescent="0.25">
      <c r="B77" s="11"/>
    </row>
    <row r="78" spans="2:22" x14ac:dyDescent="0.25">
      <c r="B78" s="11"/>
    </row>
    <row r="79" spans="2:22" x14ac:dyDescent="0.25">
      <c r="B79" s="11"/>
    </row>
    <row r="80" spans="2:22" x14ac:dyDescent="0.25">
      <c r="B80" s="11"/>
    </row>
    <row r="81" spans="2:2" x14ac:dyDescent="0.25">
      <c r="B81" s="11"/>
    </row>
    <row r="82" spans="2:2" x14ac:dyDescent="0.25">
      <c r="B82" s="11"/>
    </row>
    <row r="83" spans="2:2" x14ac:dyDescent="0.25">
      <c r="B83" s="11"/>
    </row>
    <row r="84" spans="2:2" x14ac:dyDescent="0.25">
      <c r="B84" s="11"/>
    </row>
  </sheetData>
  <mergeCells count="4">
    <mergeCell ref="D14:J14"/>
    <mergeCell ref="K14:Q14"/>
    <mergeCell ref="B11:Q11"/>
    <mergeCell ref="B8:Q9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2021-03-31T13:07:34Z</dcterms:modified>
</cp:coreProperties>
</file>