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"/>
    </mc:Choice>
  </mc:AlternateContent>
  <xr:revisionPtr revIDLastSave="0" documentId="13_ncr:1_{556B7E25-7BDB-9D4D-BB58-918FF95779DB}" xr6:coauthVersionLast="47" xr6:coauthVersionMax="47" xr10:uidLastSave="{00000000-0000-0000-0000-000000000000}"/>
  <bookViews>
    <workbookView xWindow="12480" yWindow="3260" windowWidth="36820" windowHeight="174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30" i="1" s="1"/>
  <c r="D30" i="1" s="1"/>
  <c r="B27" i="1" l="1"/>
  <c r="D27" i="1" s="1"/>
  <c r="B28" i="1"/>
  <c r="D28" i="1" s="1"/>
  <c r="B29" i="1"/>
  <c r="D29" i="1" s="1"/>
  <c r="D31" i="1" l="1"/>
  <c r="C20" i="1" s="1"/>
  <c r="C21" i="1" s="1"/>
</calcChain>
</file>

<file path=xl/sharedStrings.xml><?xml version="1.0" encoding="utf-8"?>
<sst xmlns="http://schemas.openxmlformats.org/spreadsheetml/2006/main" count="22" uniqueCount="19">
  <si>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</si>
  <si>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</si>
  <si>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</si>
  <si>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</si>
  <si>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</si>
  <si>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Vordering tot</t>
  </si>
  <si>
    <t>Ondernemingswaarde</t>
  </si>
  <si>
    <t>Vrijstelling</t>
  </si>
  <si>
    <t>G &gt; L</t>
  </si>
  <si>
    <t>Waarde</t>
  </si>
  <si>
    <t>Tabel bedrijfsopvolgingsregeling BOR 2021</t>
  </si>
  <si>
    <t>Goingconcern waarde (samenhangend incl. goodwill)</t>
  </si>
  <si>
    <t>Liquidatiewaarde (afzonderlijke activa en passiva)</t>
  </si>
  <si>
    <t>L &gt;= G</t>
  </si>
  <si>
    <t>Vrijstelling voor bedrijfsopvolging</t>
  </si>
  <si>
    <t>Bedrijfsopvolgingsregeling 2023</t>
  </si>
  <si>
    <t>Belast</t>
  </si>
  <si>
    <t>Berekening bedrijfsopvolgingsregeling 2023</t>
  </si>
  <si>
    <t>BOR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</si>
</sst>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0" xfId="0" applyFill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0" borderId="4" xfId="0" applyBorder="1"/>
    <xf numFmtId="43" fontId="0" fillId="0" borderId="0" xfId="0" applyNumberFormat="1"/>
    <xf numFmtId="164" fontId="0" fillId="0" borderId="0" xfId="0" applyNumberFormat="1"/>
    <xf numFmtId="44" fontId="0" fillId="0" borderId="0" xfId="0" applyNumberFormat="1"/>
    <xf numFmtId="43" fontId="0" fillId="2" borderId="0" xfId="1" applyFont="1" applyFill="1" applyBorder="1"/>
    <xf numFmtId="43" fontId="0" fillId="2" borderId="7" xfId="0" applyNumberFormat="1" applyFill="1" applyBorder="1"/>
    <xf numFmtId="0" fontId="0" fillId="2" borderId="4" xfId="0" applyFill="1" applyBorder="1" applyAlignment="1">
      <alignment vertical="top" wrapText="1"/>
    </xf>
    <xf numFmtId="164" fontId="0" fillId="2" borderId="4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4" fontId="2" fillId="2" borderId="9" xfId="1" applyNumberFormat="1" applyFont="1" applyFill="1" applyBorder="1"/>
    <xf numFmtId="164" fontId="0" fillId="3" borderId="0" xfId="1" applyNumberFormat="1" applyFont="1" applyFill="1" applyBorder="1" applyAlignment="1">
      <alignment horizontal="left" indent="1"/>
    </xf>
    <xf numFmtId="164" fontId="0" fillId="2" borderId="0" xfId="1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6" fillId="0" borderId="0" xfId="2"/>
    <xf numFmtId="164" fontId="1" fillId="2" borderId="0" xfId="1" applyNumberFormat="1" applyFont="1" applyFill="1" applyBorder="1" applyAlignment="1">
      <alignment horizontal="left" indent="1"/>
    </xf>
    <xf numFmtId="0" fontId="0" fillId="2" borderId="0" xfId="0" applyFont="1" applyFill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1150424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noop.nl/bedrijfsopvolgingsregeling-2023-b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8"/>
  <sheetViews>
    <sheetView tabSelected="1" zoomScale="82" workbookViewId="0">
      <selection activeCell="M15" sqref="M15"/>
    </sheetView>
  </sheetViews>
  <sheetFormatPr baseColWidth="10" defaultRowHeight="16" x14ac:dyDescent="0.2"/>
  <cols>
    <col min="1" max="1" width="11" customWidth="1"/>
    <col min="2" max="6" width="15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7" t="s">
        <v>17</v>
      </c>
      <c r="C11" s="38"/>
      <c r="D11" s="38"/>
      <c r="E11" s="38"/>
      <c r="F11" s="39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2"/>
      <c r="C13" s="5"/>
      <c r="D13" s="5"/>
      <c r="E13" s="5"/>
      <c r="F13" s="6"/>
    </row>
    <row r="14" spans="2:15" x14ac:dyDescent="0.2">
      <c r="B14" s="4"/>
      <c r="C14" s="35">
        <v>800000</v>
      </c>
      <c r="D14" s="5" t="s">
        <v>12</v>
      </c>
      <c r="E14" s="5"/>
      <c r="F14" s="6"/>
    </row>
    <row r="15" spans="2:15" x14ac:dyDescent="0.2">
      <c r="B15" s="25"/>
      <c r="C15" s="35">
        <v>2500000</v>
      </c>
      <c r="D15" s="5" t="s">
        <v>11</v>
      </c>
      <c r="E15" s="5"/>
      <c r="F15" s="6"/>
    </row>
    <row r="16" spans="2:15" x14ac:dyDescent="0.2">
      <c r="B16" s="4"/>
      <c r="C16" s="36"/>
      <c r="D16" s="5"/>
      <c r="E16" s="5"/>
      <c r="F16" s="6"/>
    </row>
    <row r="17" spans="2:10" x14ac:dyDescent="0.2">
      <c r="B17" s="4"/>
      <c r="C17" s="36">
        <f>IF(C14&gt;C15,C14,C15)</f>
        <v>2500000</v>
      </c>
      <c r="D17" s="5" t="s">
        <v>6</v>
      </c>
      <c r="E17" s="5"/>
      <c r="F17" s="6"/>
    </row>
    <row r="18" spans="2:10" x14ac:dyDescent="0.2">
      <c r="B18" s="4"/>
      <c r="C18" s="36"/>
      <c r="D18" s="5"/>
      <c r="E18" s="5"/>
      <c r="F18" s="6"/>
    </row>
    <row r="19" spans="2:10" x14ac:dyDescent="0.2">
      <c r="B19" s="4"/>
      <c r="C19" s="36"/>
      <c r="D19" s="23" t="s">
        <v>18</v>
      </c>
      <c r="E19" s="5"/>
      <c r="F19" s="6"/>
    </row>
    <row r="20" spans="2:10" x14ac:dyDescent="0.2">
      <c r="B20" s="4"/>
      <c r="C20" s="44">
        <f>D31</f>
        <v>2279998.0699999998</v>
      </c>
      <c r="D20" s="45" t="s">
        <v>7</v>
      </c>
      <c r="E20" s="23"/>
      <c r="F20" s="24"/>
      <c r="I20" s="27"/>
      <c r="J20" s="27"/>
    </row>
    <row r="21" spans="2:10" x14ac:dyDescent="0.2">
      <c r="B21" s="4"/>
      <c r="C21" s="44">
        <f>C17-C20</f>
        <v>220001.93000000017</v>
      </c>
      <c r="D21" s="45" t="s">
        <v>16</v>
      </c>
      <c r="E21" s="23"/>
      <c r="F21" s="24"/>
      <c r="I21" s="27"/>
      <c r="J21" s="27"/>
    </row>
    <row r="22" spans="2:10" x14ac:dyDescent="0.2">
      <c r="B22" s="17"/>
      <c r="C22" s="30"/>
      <c r="D22" s="8"/>
      <c r="E22" s="8"/>
      <c r="F22" s="9"/>
    </row>
    <row r="23" spans="2:10" x14ac:dyDescent="0.2">
      <c r="B23" s="18"/>
    </row>
    <row r="24" spans="2:10" ht="26" hidden="1" x14ac:dyDescent="0.3">
      <c r="B24" s="40" t="s">
        <v>10</v>
      </c>
      <c r="C24" s="41"/>
      <c r="D24" s="41"/>
      <c r="E24" s="41"/>
      <c r="F24" s="42"/>
    </row>
    <row r="25" spans="2:10" hidden="1" x14ac:dyDescent="0.2">
      <c r="B25" s="4"/>
      <c r="C25" s="5"/>
      <c r="D25" s="5"/>
      <c r="E25" s="5"/>
      <c r="F25" s="6"/>
    </row>
    <row r="26" spans="2:10" ht="17" hidden="1" x14ac:dyDescent="0.2">
      <c r="B26" s="31" t="s">
        <v>9</v>
      </c>
      <c r="C26" s="21" t="s">
        <v>5</v>
      </c>
      <c r="D26" s="5" t="s">
        <v>7</v>
      </c>
      <c r="E26" s="5"/>
      <c r="F26" s="6"/>
    </row>
    <row r="27" spans="2:10" hidden="1" x14ac:dyDescent="0.2">
      <c r="B27" s="32">
        <f>IF(C17&lt;1119845,C17,0)</f>
        <v>0</v>
      </c>
      <c r="C27" s="29" t="s">
        <v>13</v>
      </c>
      <c r="D27" s="33">
        <f>IF(B27&gt;0,IF(C14&gt;=C15,B27,0),0)</f>
        <v>0</v>
      </c>
      <c r="E27" s="29"/>
      <c r="F27" s="6"/>
    </row>
    <row r="28" spans="2:10" hidden="1" x14ac:dyDescent="0.2">
      <c r="B28" s="32">
        <f>IF(C17&lt;1119845,C17,0)</f>
        <v>0</v>
      </c>
      <c r="C28" s="29" t="s">
        <v>8</v>
      </c>
      <c r="D28" s="33">
        <f>IF(B28&gt;0,IF(C15&gt;C14,B28,0),0)</f>
        <v>0</v>
      </c>
      <c r="E28" s="29"/>
      <c r="F28" s="6"/>
    </row>
    <row r="29" spans="2:10" hidden="1" x14ac:dyDescent="0.2">
      <c r="B29" s="32">
        <f>IF(C17&gt;1119845,C17,0)</f>
        <v>2500000</v>
      </c>
      <c r="C29" s="29" t="s">
        <v>13</v>
      </c>
      <c r="D29" s="33">
        <f>IF(B29&gt;0,IF(C14&gt;=C15,B29,0),0)</f>
        <v>0</v>
      </c>
      <c r="E29" s="29"/>
      <c r="F29" s="6"/>
    </row>
    <row r="30" spans="2:10" hidden="1" x14ac:dyDescent="0.2">
      <c r="B30" s="32">
        <f>IF(C17&gt;1119845,C17,0)</f>
        <v>2500000</v>
      </c>
      <c r="C30" s="29" t="s">
        <v>8</v>
      </c>
      <c r="D30" s="33">
        <f>IF(B30&gt;0,IF(C14&lt;C15,D33+((B30-D33)*83%),0),0)</f>
        <v>2279998.0699999998</v>
      </c>
      <c r="E30" s="29"/>
      <c r="F30" s="6"/>
      <c r="G30" s="27"/>
      <c r="I30" s="27"/>
    </row>
    <row r="31" spans="2:10" hidden="1" x14ac:dyDescent="0.2">
      <c r="B31" s="7"/>
      <c r="C31" s="8"/>
      <c r="D31" s="34">
        <f>SUM(D27:D30)</f>
        <v>2279998.0699999998</v>
      </c>
      <c r="E31" s="8"/>
      <c r="F31" s="9"/>
      <c r="I31" s="27"/>
    </row>
    <row r="32" spans="2:10" hidden="1" x14ac:dyDescent="0.2">
      <c r="I32" s="27"/>
    </row>
    <row r="33" spans="2:8" hidden="1" x14ac:dyDescent="0.2">
      <c r="B33" t="s">
        <v>14</v>
      </c>
      <c r="D33" s="27">
        <v>1205871</v>
      </c>
    </row>
    <row r="34" spans="2:8" hidden="1" x14ac:dyDescent="0.2">
      <c r="E34" s="27"/>
    </row>
    <row r="36" spans="2:8" x14ac:dyDescent="0.2">
      <c r="B36" s="43" t="s">
        <v>15</v>
      </c>
      <c r="E36" s="26"/>
      <c r="F36" s="26"/>
    </row>
    <row r="38" spans="2:8" x14ac:dyDescent="0.2">
      <c r="F38" s="28"/>
      <c r="G38" s="20"/>
      <c r="H38" s="28"/>
    </row>
  </sheetData>
  <mergeCells count="2">
    <mergeCell ref="B11:F11"/>
    <mergeCell ref="B24:F24"/>
  </mergeCells>
  <phoneticPr fontId="4" type="noConversion"/>
  <hyperlinks>
    <hyperlink ref="B36" r:id="rId1" xr:uid="{7B90BA74-2186-1542-8447-8A9174570378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2023-03-17T13:32:23Z</dcterms:modified>
</cp:coreProperties>
</file>